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Sayfa1" sheetId="1" r:id="rId1"/>
    <sheet name="Sayfa2" sheetId="2" r:id="rId2"/>
    <sheet name="Sayfa3" sheetId="3" r:id="rId3"/>
  </sheets>
  <calcPr calcId="144525"/>
</workbook>
</file>

<file path=xl/calcChain.xml><?xml version="1.0" encoding="utf-8"?>
<calcChain xmlns="http://schemas.openxmlformats.org/spreadsheetml/2006/main">
  <c r="D1" i="1" l="1"/>
  <c r="D50" i="1" l="1"/>
  <c r="D54" i="1" s="1"/>
  <c r="D43" i="1"/>
  <c r="D45" i="1" s="1"/>
  <c r="D42" i="1"/>
  <c r="D44" i="1" s="1"/>
  <c r="D41" i="1"/>
  <c r="D61" i="1" s="1"/>
  <c r="D46" i="1"/>
  <c r="C46" i="1"/>
  <c r="C31" i="1"/>
  <c r="D56" i="1" l="1"/>
  <c r="D58" i="1"/>
  <c r="D60" i="1"/>
  <c r="C30" i="1"/>
  <c r="D59" i="1" s="1"/>
  <c r="D51" i="1"/>
  <c r="D9" i="1"/>
  <c r="C9" i="1"/>
  <c r="D7" i="1"/>
  <c r="C7" i="1"/>
  <c r="D52" i="1" l="1"/>
  <c r="D57" i="1"/>
</calcChain>
</file>

<file path=xl/sharedStrings.xml><?xml version="1.0" encoding="utf-8"?>
<sst xmlns="http://schemas.openxmlformats.org/spreadsheetml/2006/main" count="58" uniqueCount="55">
  <si>
    <t>KAPI ÖLÇÜLERİ</t>
  </si>
  <si>
    <t>BOYA</t>
  </si>
  <si>
    <t>OPSİYONLAR</t>
  </si>
  <si>
    <t>HAREKETLİ CAM</t>
  </si>
  <si>
    <t>SABİT CAM</t>
  </si>
  <si>
    <t>CAM RENGİ</t>
  </si>
  <si>
    <t>AÇMA BUTONU</t>
  </si>
  <si>
    <t>DİRSEK BUTONU</t>
  </si>
  <si>
    <t>MANYETİK KART OKUYUCU</t>
  </si>
  <si>
    <t>MANYETİK KART</t>
  </si>
  <si>
    <t>EL YAKLAŞIM SENSÖRÜ</t>
  </si>
  <si>
    <t>CAM ÖLÇÜLERİ</t>
  </si>
  <si>
    <t>CAM ADEDİ</t>
  </si>
  <si>
    <t>MALZEME</t>
  </si>
  <si>
    <t>ADET</t>
  </si>
  <si>
    <t>İMALAT</t>
  </si>
  <si>
    <t>Kıl fitil 60 lık</t>
  </si>
  <si>
    <t>Kapak lastiği</t>
  </si>
  <si>
    <t>Öpüşme lastiği</t>
  </si>
  <si>
    <t>Cam lastiği I30</t>
  </si>
  <si>
    <t>Ray profil yapışkanı</t>
  </si>
  <si>
    <t>Kıl fırça I30</t>
  </si>
  <si>
    <t>SIRA NO</t>
  </si>
  <si>
    <t>DİJİTAL KONUM AHANTARI</t>
  </si>
  <si>
    <t>KAPI YÜKSEKLİĞİ ( H ) mm</t>
  </si>
  <si>
    <t>NET GEÇİŞ GENİŞLİĞİ  ( L ) mm</t>
  </si>
  <si>
    <t>(ALIN PROFİLİ VARSA DOLDURULACAK) NET GEÇİŞ YÜKSEKLİĞİ  ( h ) mm</t>
  </si>
  <si>
    <t>KAPI GENİŞLİĞİ  ( L ) mm</t>
  </si>
  <si>
    <t>HAREKETLİ CAM GENİŞLİĞİ   ( L ) mm</t>
  </si>
  <si>
    <t>HAREKETLİ CAM YÜKSEKLİĞİ  ( H ) mm</t>
  </si>
  <si>
    <t>I 30</t>
  </si>
  <si>
    <t>30x60 kutu profil L: 5000mm elk</t>
  </si>
  <si>
    <t xml:space="preserve"> </t>
  </si>
  <si>
    <t/>
  </si>
  <si>
    <t xml:space="preserve">TARİH </t>
  </si>
  <si>
    <t>FİRMA ADI</t>
  </si>
  <si>
    <t>ÜRETİM KODU</t>
  </si>
  <si>
    <t xml:space="preserve"> SCHMELZ - EXPERT 1 HAREKETLİ - DUVAR TİPİ  I30 KANAT ÜRETİM FORMU</t>
  </si>
  <si>
    <t>FOTOSEL TAKIMI</t>
  </si>
  <si>
    <t>RADAR</t>
  </si>
  <si>
    <t>ELEKTROMEKANİK KİLİT</t>
  </si>
  <si>
    <t>UZAKTAN KUMANDA</t>
  </si>
  <si>
    <t>ŞİFRELİ KEYPAD</t>
  </si>
  <si>
    <t>I30 Etek profil L: 6.000 mm</t>
  </si>
  <si>
    <t>I30 Kalın dikme profil L: 5.000 mm</t>
  </si>
  <si>
    <t>I30 İnce dikme profil L: 5.000 mm</t>
  </si>
  <si>
    <t>I30 ince dikme profil L: 5.00 mm (Tek Kanat Karşılık içindir)</t>
  </si>
  <si>
    <t xml:space="preserve">Fotosel kolonu L:5.000 mm </t>
  </si>
  <si>
    <t>Schmelz kasa profil L: 6.700 mm</t>
  </si>
  <si>
    <t>Schmelz orta kapak profil L: 6.700 mm</t>
  </si>
  <si>
    <t>Schmelz alt kapak profil L: 6.700 mm</t>
  </si>
  <si>
    <t>Tekerlek ray çıtası L: 6.700 mm</t>
  </si>
  <si>
    <t>AÇILIŞ YÖNÜ ( İÇ BAKIŞ)</t>
  </si>
  <si>
    <t>KANAT DOĞRAMA TİPİ</t>
  </si>
  <si>
    <t>MOTOR ADET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</si>
</sst>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2"/>
      <name val="Arial Tur"/>
      <charset val="162"/>
    </font>
    <font>
      <sz val="12"/>
      <name val="Calibri"/>
      <family val="2"/>
      <charset val="162"/>
      <scheme val="minor"/>
    </font>
    <font>
      <b/>
      <sz val="12"/>
      <color indexed="9"/>
      <name val="Calibri"/>
      <family val="2"/>
      <charset val="162"/>
      <scheme val="minor"/>
    </font>
    <font>
      <sz val="14"/>
      <name val="Arial Tur"/>
      <charset val="16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4"/>
      <name val="Arial Tur"/>
      <family val="2"/>
      <charset val="162"/>
    </font>
    <font>
      <b/>
      <sz val="14"/>
      <color rgb="FFFF0000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4" xfId="0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6" fillId="0" borderId="4" xfId="0" applyFont="1" applyBorder="1" applyAlignment="1">
      <alignment horizontal="center"/>
    </xf>
    <xf numFmtId="0" fontId="7" fillId="0" borderId="1" xfId="0" applyFont="1" applyFill="1" applyBorder="1" applyAlignment="1" applyProtection="1">
      <alignment horizontal="right"/>
    </xf>
    <xf numFmtId="0" fontId="7" fillId="0" borderId="1" xfId="0" applyFont="1" applyFill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wrapText="1"/>
    </xf>
    <xf numFmtId="0" fontId="10" fillId="0" borderId="4" xfId="0" applyFont="1" applyBorder="1"/>
    <xf numFmtId="0" fontId="8" fillId="3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9" fillId="0" borderId="1" xfId="0" applyFont="1" applyFill="1" applyBorder="1" applyAlignment="1" applyProtection="1">
      <alignment horizontal="center"/>
    </xf>
    <xf numFmtId="0" fontId="4" fillId="4" borderId="4" xfId="0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 applyProtection="1">
      <alignment horizontal="center"/>
    </xf>
    <xf numFmtId="0" fontId="11" fillId="0" borderId="5" xfId="0" applyFont="1" applyFill="1" applyBorder="1" applyAlignment="1" applyProtection="1"/>
    <xf numFmtId="3" fontId="9" fillId="0" borderId="5" xfId="0" applyNumberFormat="1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center"/>
    </xf>
    <xf numFmtId="0" fontId="4" fillId="4" borderId="1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right"/>
    </xf>
    <xf numFmtId="0" fontId="4" fillId="4" borderId="1" xfId="0" applyFont="1" applyFill="1" applyBorder="1" applyAlignment="1" applyProtection="1">
      <alignment horizontal="right"/>
    </xf>
    <xf numFmtId="0" fontId="4" fillId="4" borderId="5" xfId="0" applyFont="1" applyFill="1" applyBorder="1" applyAlignment="1" applyProtection="1">
      <alignment horizontal="right"/>
    </xf>
    <xf numFmtId="0" fontId="1" fillId="4" borderId="4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2" fillId="3" borderId="1" xfId="0" applyNumberFormat="1" applyFont="1" applyFill="1" applyBorder="1" applyAlignment="1" applyProtection="1">
      <alignment horizontal="center"/>
    </xf>
    <xf numFmtId="3" fontId="2" fillId="3" borderId="5" xfId="0" applyNumberFormat="1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center"/>
      <protection locked="0"/>
    </xf>
    <xf numFmtId="3" fontId="3" fillId="0" borderId="5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5" xfId="0" applyFont="1" applyFill="1" applyBorder="1" applyAlignment="1" applyProtection="1">
      <alignment horizontal="center"/>
      <protection locked="0"/>
    </xf>
    <xf numFmtId="3" fontId="3" fillId="2" borderId="1" xfId="0" applyNumberFormat="1" applyFont="1" applyFill="1" applyBorder="1" applyAlignment="1" applyProtection="1">
      <alignment horizontal="center"/>
      <protection locked="0"/>
    </xf>
    <xf numFmtId="3" fontId="3" fillId="2" borderId="5" xfId="0" applyNumberFormat="1" applyFont="1" applyFill="1" applyBorder="1" applyAlignment="1" applyProtection="1">
      <alignment horizontal="center"/>
      <protection locked="0"/>
    </xf>
    <xf numFmtId="14" fontId="9" fillId="0" borderId="3" xfId="0" applyNumberFormat="1" applyFont="1" applyFill="1" applyBorder="1" applyAlignment="1" applyProtection="1">
      <alignment horizontal="center" vertical="center"/>
    </xf>
    <xf numFmtId="14" fontId="9" fillId="0" borderId="5" xfId="0" applyNumberFormat="1" applyFont="1" applyFill="1" applyBorder="1" applyAlignment="1" applyProtection="1">
      <alignment horizontal="center" vertical="center"/>
    </xf>
    <xf numFmtId="14" fontId="9" fillId="0" borderId="2" xfId="0" applyNumberFormat="1" applyFont="1" applyFill="1" applyBorder="1" applyAlignment="1" applyProtection="1">
      <alignment horizontal="right" vertical="center"/>
    </xf>
    <xf numFmtId="14" fontId="9" fillId="0" borderId="1" xfId="0" applyNumberFormat="1" applyFont="1" applyFill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right"/>
    </xf>
    <xf numFmtId="0" fontId="9" fillId="0" borderId="1" xfId="0" applyFont="1" applyFill="1" applyBorder="1" applyAlignment="1" applyProtection="1">
      <alignment horizontal="right" vertical="center"/>
    </xf>
    <xf numFmtId="0" fontId="12" fillId="0" borderId="1" xfId="0" applyFont="1" applyFill="1" applyBorder="1" applyAlignment="1" applyProtection="1">
      <alignment horizontal="center"/>
    </xf>
    <xf numFmtId="0" fontId="12" fillId="0" borderId="5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2859313</xdr:colOff>
      <xdr:row>0</xdr:row>
      <xdr:rowOff>457716</xdr:rowOff>
    </xdr:from>
    <xdr:to>
      <xdr:col>1</xdr:col>
      <xdr:colOff>5231947</xdr:colOff>
      <xdr:row>1</xdr:row>
      <xdr:rowOff>367710</xdr:rowOff>
    </xdr:to>
    <xdr:pic>
      <xdr:nvPicPr>
        <xdr:cNvPr id="9" name="Resi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688" y="457716"/>
          <a:ext cx="2372634" cy="55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144688</xdr:rowOff>
    </xdr:from>
    <xdr:to>
      <xdr:col>1</xdr:col>
      <xdr:colOff>1626053</xdr:colOff>
      <xdr:row>1</xdr:row>
      <xdr:rowOff>205389</xdr:rowOff>
    </xdr:to>
    <xdr:pic>
      <xdr:nvPicPr>
        <xdr:cNvPr id="10" name="Resi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4688"/>
          <a:ext cx="1816553" cy="708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1678669</xdr:colOff>
      <xdr:row>0</xdr:row>
      <xdr:rowOff>246292</xdr:rowOff>
    </xdr:from>
    <xdr:to>
      <xdr:col>1</xdr:col>
      <xdr:colOff>2726419</xdr:colOff>
      <xdr:row>1</xdr:row>
      <xdr:rowOff>175410</xdr:rowOff>
    </xdr:to>
    <xdr:pic>
      <xdr:nvPicPr>
        <xdr:cNvPr id="11" name="Resim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044" y="246292"/>
          <a:ext cx="1047750" cy="5768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2850696</xdr:colOff>
      <xdr:row>0</xdr:row>
      <xdr:rowOff>76200</xdr:rowOff>
    </xdr:from>
    <xdr:to>
      <xdr:col>1</xdr:col>
      <xdr:colOff>5342175</xdr:colOff>
      <xdr:row>0</xdr:row>
      <xdr:rowOff>416379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071" y="76200"/>
          <a:ext cx="2491479" cy="340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2"/>
  <sheetViews>
    <sheetView tabSelected="1" zoomScale="85" zoomScaleNormal="85" workbookViewId="0">
      <selection activeCell="I54" sqref="I54"/>
    </sheetView>
  </sheetViews>
  <sheetFormatPr defaultRowHeight="15" x14ac:dyDescent="0.25"/>
  <cols>
    <col min="1" max="1" width="5" bestFit="1" customWidth="1"/>
    <col min="2" max="2" width="82.42578125" customWidth="1"/>
    <col min="3" max="4" width="16.85546875" customWidth="1"/>
  </cols>
  <sheetData>
    <row r="1" spans="1:5" ht="51" customHeight="1" x14ac:dyDescent="0.25">
      <c r="A1" s="22"/>
      <c r="B1" s="23"/>
      <c r="C1" s="55" t="s">
        <v>34</v>
      </c>
      <c r="D1" s="53">
        <f ca="1">TODAY()</f>
        <v>42701</v>
      </c>
    </row>
    <row r="2" spans="1:5" ht="39" customHeight="1" x14ac:dyDescent="0.25">
      <c r="A2" s="24"/>
      <c r="B2" s="25"/>
      <c r="C2" s="56" t="s">
        <v>35</v>
      </c>
      <c r="D2" s="54"/>
    </row>
    <row r="3" spans="1:5" ht="39" customHeight="1" x14ac:dyDescent="0.25">
      <c r="A3" s="26" t="s">
        <v>37</v>
      </c>
      <c r="B3" s="27"/>
      <c r="C3" s="56" t="s">
        <v>36</v>
      </c>
      <c r="D3" s="54"/>
    </row>
    <row r="4" spans="1:5" ht="39" customHeight="1" x14ac:dyDescent="0.25">
      <c r="A4" s="1" t="s">
        <v>22</v>
      </c>
      <c r="B4" s="6"/>
      <c r="C4" s="56" t="s">
        <v>14</v>
      </c>
      <c r="D4" s="54"/>
    </row>
    <row r="5" spans="1:5" ht="15.75" x14ac:dyDescent="0.25">
      <c r="A5" s="28"/>
      <c r="B5" s="29"/>
      <c r="C5" s="29" t="s">
        <v>0</v>
      </c>
      <c r="D5" s="30"/>
    </row>
    <row r="6" spans="1:5" ht="18.75" x14ac:dyDescent="0.3">
      <c r="A6" s="2">
        <v>1</v>
      </c>
      <c r="B6" s="57" t="s">
        <v>1</v>
      </c>
      <c r="C6" s="49"/>
      <c r="D6" s="50"/>
    </row>
    <row r="7" spans="1:5" ht="18.75" x14ac:dyDescent="0.3">
      <c r="A7" s="2">
        <v>2</v>
      </c>
      <c r="B7" s="57" t="s">
        <v>27</v>
      </c>
      <c r="C7" s="47">
        <f>C8*2+100</f>
        <v>1900</v>
      </c>
      <c r="D7" s="48">
        <f>D8*2+100</f>
        <v>2500</v>
      </c>
    </row>
    <row r="8" spans="1:5" ht="18.75" x14ac:dyDescent="0.3">
      <c r="A8" s="2">
        <v>3</v>
      </c>
      <c r="B8" s="57" t="s">
        <v>25</v>
      </c>
      <c r="C8" s="51">
        <v>900</v>
      </c>
      <c r="D8" s="52">
        <v>1200</v>
      </c>
    </row>
    <row r="9" spans="1:5" ht="18.75" x14ac:dyDescent="0.3">
      <c r="A9" s="2">
        <v>4</v>
      </c>
      <c r="B9" s="57" t="s">
        <v>24</v>
      </c>
      <c r="C9" s="47">
        <f>C10+100</f>
        <v>2300</v>
      </c>
      <c r="D9" s="48">
        <f>D10+100</f>
        <v>2200</v>
      </c>
      <c r="E9" t="s">
        <v>32</v>
      </c>
    </row>
    <row r="10" spans="1:5" ht="18.75" x14ac:dyDescent="0.3">
      <c r="A10" s="2">
        <v>5</v>
      </c>
      <c r="B10" s="57" t="s">
        <v>26</v>
      </c>
      <c r="C10" s="51">
        <v>2200</v>
      </c>
      <c r="D10" s="52">
        <v>2100</v>
      </c>
    </row>
    <row r="11" spans="1:5" ht="18.75" x14ac:dyDescent="0.3">
      <c r="A11" s="2">
        <v>6</v>
      </c>
      <c r="B11" s="57" t="s">
        <v>52</v>
      </c>
      <c r="C11" s="47">
        <v>0</v>
      </c>
      <c r="D11" s="48">
        <v>0</v>
      </c>
    </row>
    <row r="12" spans="1:5" ht="18.75" x14ac:dyDescent="0.25">
      <c r="A12" s="2">
        <v>7</v>
      </c>
      <c r="B12" s="58" t="s">
        <v>53</v>
      </c>
      <c r="C12" s="47" t="s">
        <v>30</v>
      </c>
      <c r="D12" s="48" t="s">
        <v>30</v>
      </c>
    </row>
    <row r="13" spans="1:5" ht="15.75" x14ac:dyDescent="0.25">
      <c r="A13" s="42"/>
      <c r="B13" s="43"/>
      <c r="C13" s="29" t="s">
        <v>2</v>
      </c>
      <c r="D13" s="30"/>
    </row>
    <row r="14" spans="1:5" ht="18.75" x14ac:dyDescent="0.3">
      <c r="A14" s="7">
        <v>1</v>
      </c>
      <c r="B14" s="8" t="s">
        <v>54</v>
      </c>
      <c r="C14" s="59">
        <v>1</v>
      </c>
      <c r="D14" s="60"/>
    </row>
    <row r="15" spans="1:5" ht="18.75" x14ac:dyDescent="0.3">
      <c r="A15" s="7">
        <v>2</v>
      </c>
      <c r="B15" s="8" t="s">
        <v>38</v>
      </c>
      <c r="C15" s="59">
        <v>1</v>
      </c>
      <c r="D15" s="60"/>
    </row>
    <row r="16" spans="1:5" ht="18.75" x14ac:dyDescent="0.3">
      <c r="A16" s="7">
        <v>3</v>
      </c>
      <c r="B16" s="8" t="s">
        <v>23</v>
      </c>
      <c r="C16" s="59">
        <v>1</v>
      </c>
      <c r="D16" s="60"/>
    </row>
    <row r="17" spans="1:4" ht="18.75" x14ac:dyDescent="0.3">
      <c r="A17" s="7">
        <v>4</v>
      </c>
      <c r="B17" s="8" t="s">
        <v>39</v>
      </c>
      <c r="C17" s="59">
        <v>2</v>
      </c>
      <c r="D17" s="60"/>
    </row>
    <row r="18" spans="1:4" ht="18.75" x14ac:dyDescent="0.3">
      <c r="A18" s="7">
        <v>5</v>
      </c>
      <c r="B18" s="8" t="s">
        <v>10</v>
      </c>
      <c r="C18" s="20">
        <v>0</v>
      </c>
      <c r="D18" s="21"/>
    </row>
    <row r="19" spans="1:4" ht="18.75" x14ac:dyDescent="0.3">
      <c r="A19" s="7">
        <v>6</v>
      </c>
      <c r="B19" s="8" t="s">
        <v>40</v>
      </c>
      <c r="C19" s="20">
        <v>0</v>
      </c>
      <c r="D19" s="21"/>
    </row>
    <row r="20" spans="1:4" ht="18.75" x14ac:dyDescent="0.3">
      <c r="A20" s="7">
        <v>7</v>
      </c>
      <c r="B20" s="8" t="s">
        <v>41</v>
      </c>
      <c r="C20" s="20">
        <v>0</v>
      </c>
      <c r="D20" s="21"/>
    </row>
    <row r="21" spans="1:4" ht="18.75" x14ac:dyDescent="0.3">
      <c r="A21" s="7">
        <v>8</v>
      </c>
      <c r="B21" s="9" t="s">
        <v>3</v>
      </c>
      <c r="C21" s="20">
        <v>0</v>
      </c>
      <c r="D21" s="21"/>
    </row>
    <row r="22" spans="1:4" ht="18.75" x14ac:dyDescent="0.3">
      <c r="A22" s="7">
        <v>9</v>
      </c>
      <c r="B22" s="8" t="s">
        <v>4</v>
      </c>
      <c r="C22" s="20">
        <v>0</v>
      </c>
      <c r="D22" s="21"/>
    </row>
    <row r="23" spans="1:4" ht="18.75" x14ac:dyDescent="0.3">
      <c r="A23" s="7">
        <v>10</v>
      </c>
      <c r="B23" s="8" t="s">
        <v>5</v>
      </c>
      <c r="C23" s="20">
        <v>0</v>
      </c>
      <c r="D23" s="21"/>
    </row>
    <row r="24" spans="1:4" ht="18.75" x14ac:dyDescent="0.3">
      <c r="A24" s="7">
        <v>11</v>
      </c>
      <c r="B24" s="9" t="s">
        <v>42</v>
      </c>
      <c r="C24" s="20">
        <v>0</v>
      </c>
      <c r="D24" s="21"/>
    </row>
    <row r="25" spans="1:4" ht="18.75" x14ac:dyDescent="0.3">
      <c r="A25" s="7">
        <v>12</v>
      </c>
      <c r="B25" s="8" t="s">
        <v>6</v>
      </c>
      <c r="C25" s="20">
        <v>0</v>
      </c>
      <c r="D25" s="21"/>
    </row>
    <row r="26" spans="1:4" ht="18.75" x14ac:dyDescent="0.3">
      <c r="A26" s="7">
        <v>13</v>
      </c>
      <c r="B26" s="8" t="s">
        <v>7</v>
      </c>
      <c r="C26" s="20">
        <v>0</v>
      </c>
      <c r="D26" s="21"/>
    </row>
    <row r="27" spans="1:4" ht="18.75" x14ac:dyDescent="0.3">
      <c r="A27" s="7">
        <v>14</v>
      </c>
      <c r="B27" s="8" t="s">
        <v>8</v>
      </c>
      <c r="C27" s="20">
        <v>0</v>
      </c>
      <c r="D27" s="21"/>
    </row>
    <row r="28" spans="1:4" ht="18.75" x14ac:dyDescent="0.3">
      <c r="A28" s="7">
        <v>15</v>
      </c>
      <c r="B28" s="8" t="s">
        <v>9</v>
      </c>
      <c r="C28" s="20">
        <v>0</v>
      </c>
      <c r="D28" s="21"/>
    </row>
    <row r="29" spans="1:4" ht="15.75" x14ac:dyDescent="0.25">
      <c r="A29" s="39" t="s">
        <v>11</v>
      </c>
      <c r="B29" s="40"/>
      <c r="C29" s="40"/>
      <c r="D29" s="41"/>
    </row>
    <row r="30" spans="1:4" ht="15.75" x14ac:dyDescent="0.25">
      <c r="A30" s="3"/>
      <c r="B30" s="13" t="s">
        <v>28</v>
      </c>
      <c r="C30" s="44">
        <f>D41+20</f>
        <v>827</v>
      </c>
      <c r="D30" s="45"/>
    </row>
    <row r="31" spans="1:4" ht="15.75" x14ac:dyDescent="0.25">
      <c r="A31" s="3"/>
      <c r="B31" s="13" t="s">
        <v>29</v>
      </c>
      <c r="C31" s="44">
        <f>C10-130</f>
        <v>2070</v>
      </c>
      <c r="D31" s="45"/>
    </row>
    <row r="32" spans="1:4" ht="15.75" x14ac:dyDescent="0.25">
      <c r="A32" s="3"/>
      <c r="B32" s="13" t="s">
        <v>12</v>
      </c>
      <c r="C32" s="44">
        <v>1</v>
      </c>
      <c r="D32" s="45"/>
    </row>
    <row r="33" spans="1:4" ht="15.75" customHeight="1" x14ac:dyDescent="0.25">
      <c r="A33" s="37" t="s">
        <v>13</v>
      </c>
      <c r="B33" s="38"/>
      <c r="C33" s="38" t="s">
        <v>14</v>
      </c>
      <c r="D33" s="46" t="s">
        <v>15</v>
      </c>
    </row>
    <row r="34" spans="1:4" ht="15.75" customHeight="1" x14ac:dyDescent="0.25">
      <c r="A34" s="37"/>
      <c r="B34" s="38"/>
      <c r="C34" s="38"/>
      <c r="D34" s="46"/>
    </row>
    <row r="35" spans="1:4" ht="15.75" hidden="1" customHeight="1" x14ac:dyDescent="0.25">
      <c r="A35" s="37"/>
      <c r="B35" s="38"/>
      <c r="C35" s="38"/>
      <c r="D35" s="46"/>
    </row>
    <row r="36" spans="1:4" ht="15.75" hidden="1" customHeight="1" x14ac:dyDescent="0.25">
      <c r="A36" s="16"/>
      <c r="B36" s="4"/>
      <c r="C36" s="4"/>
      <c r="D36" s="5"/>
    </row>
    <row r="37" spans="1:4" ht="15.75" hidden="1" customHeight="1" x14ac:dyDescent="0.25">
      <c r="A37" s="16"/>
      <c r="B37" s="4"/>
      <c r="C37" s="4"/>
      <c r="D37" s="5"/>
    </row>
    <row r="38" spans="1:4" ht="15.75" hidden="1" customHeight="1" x14ac:dyDescent="0.25">
      <c r="A38" s="16"/>
      <c r="B38" s="4"/>
      <c r="C38" s="4"/>
      <c r="D38" s="5"/>
    </row>
    <row r="39" spans="1:4" ht="15.75" hidden="1" customHeight="1" x14ac:dyDescent="0.25">
      <c r="A39" s="16" t="s">
        <v>33</v>
      </c>
      <c r="B39" s="4" t="e">
        <v>#N/A</v>
      </c>
      <c r="C39" s="4"/>
      <c r="D39" s="5"/>
    </row>
    <row r="40" spans="1:4" ht="15.75" hidden="1" customHeight="1" x14ac:dyDescent="0.25">
      <c r="A40" s="16" t="s">
        <v>33</v>
      </c>
      <c r="B40" s="4" t="e">
        <v>#N/A</v>
      </c>
      <c r="C40" s="4"/>
      <c r="D40" s="5"/>
    </row>
    <row r="41" spans="1:4" ht="18.75" x14ac:dyDescent="0.3">
      <c r="A41" s="11"/>
      <c r="B41" s="10" t="s">
        <v>43</v>
      </c>
      <c r="C41" s="12">
        <v>2</v>
      </c>
      <c r="D41" s="17">
        <f>C8-70+57-80</f>
        <v>807</v>
      </c>
    </row>
    <row r="42" spans="1:4" ht="18.75" x14ac:dyDescent="0.3">
      <c r="A42" s="11"/>
      <c r="B42" s="10" t="s">
        <v>44</v>
      </c>
      <c r="C42" s="12">
        <v>1</v>
      </c>
      <c r="D42" s="17">
        <f>C10-40</f>
        <v>2160</v>
      </c>
    </row>
    <row r="43" spans="1:4" ht="18.75" x14ac:dyDescent="0.3">
      <c r="A43" s="11"/>
      <c r="B43" s="10" t="s">
        <v>45</v>
      </c>
      <c r="C43" s="12">
        <v>1</v>
      </c>
      <c r="D43" s="17">
        <f>C10-40</f>
        <v>2160</v>
      </c>
    </row>
    <row r="44" spans="1:4" ht="18.75" x14ac:dyDescent="0.3">
      <c r="A44" s="11"/>
      <c r="B44" s="10" t="s">
        <v>46</v>
      </c>
      <c r="C44" s="12">
        <v>1</v>
      </c>
      <c r="D44" s="17">
        <f>D42+40</f>
        <v>2200</v>
      </c>
    </row>
    <row r="45" spans="1:4" ht="18.75" x14ac:dyDescent="0.3">
      <c r="A45" s="11"/>
      <c r="B45" s="10" t="s">
        <v>47</v>
      </c>
      <c r="C45" s="12">
        <v>2</v>
      </c>
      <c r="D45" s="17">
        <f>D43+40</f>
        <v>2200</v>
      </c>
    </row>
    <row r="46" spans="1:4" ht="18.75" hidden="1" x14ac:dyDescent="0.3">
      <c r="A46" s="11"/>
      <c r="B46" s="10" t="s">
        <v>31</v>
      </c>
      <c r="C46" s="14" t="str">
        <f>IF(A46="","",2)</f>
        <v/>
      </c>
      <c r="D46" s="18">
        <f>IF(A46="MA 055201",C8,IF(A46="",0,C7))</f>
        <v>0</v>
      </c>
    </row>
    <row r="47" spans="1:4" ht="18.75" hidden="1" x14ac:dyDescent="0.3">
      <c r="A47" s="11"/>
      <c r="B47" s="10"/>
      <c r="C47" s="15"/>
      <c r="D47" s="19"/>
    </row>
    <row r="48" spans="1:4" ht="18.75" hidden="1" x14ac:dyDescent="0.3">
      <c r="A48" s="11"/>
      <c r="B48" s="10"/>
      <c r="C48" s="15"/>
      <c r="D48" s="19"/>
    </row>
    <row r="49" spans="1:4" ht="18.75" x14ac:dyDescent="0.3">
      <c r="A49" s="34"/>
      <c r="B49" s="35"/>
      <c r="C49" s="35"/>
      <c r="D49" s="36"/>
    </row>
    <row r="50" spans="1:4" ht="18.75" x14ac:dyDescent="0.3">
      <c r="A50" s="11"/>
      <c r="B50" s="10" t="s">
        <v>48</v>
      </c>
      <c r="C50" s="12">
        <v>1</v>
      </c>
      <c r="D50" s="17">
        <f>C8*2+90</f>
        <v>1890</v>
      </c>
    </row>
    <row r="51" spans="1:4" ht="18.75" x14ac:dyDescent="0.3">
      <c r="A51" s="11"/>
      <c r="B51" s="10" t="s">
        <v>49</v>
      </c>
      <c r="C51" s="12">
        <v>1</v>
      </c>
      <c r="D51" s="17">
        <f>D50</f>
        <v>1890</v>
      </c>
    </row>
    <row r="52" spans="1:4" ht="18.75" x14ac:dyDescent="0.3">
      <c r="A52" s="11"/>
      <c r="B52" s="10" t="s">
        <v>50</v>
      </c>
      <c r="C52" s="12">
        <v>1</v>
      </c>
      <c r="D52" s="17">
        <f>D51</f>
        <v>1890</v>
      </c>
    </row>
    <row r="53" spans="1:4" ht="18.75" hidden="1" x14ac:dyDescent="0.3">
      <c r="A53" s="11"/>
      <c r="B53" s="10"/>
      <c r="C53" s="12"/>
      <c r="D53" s="17"/>
    </row>
    <row r="54" spans="1:4" ht="18.75" x14ac:dyDescent="0.3">
      <c r="A54" s="11"/>
      <c r="B54" s="10" t="s">
        <v>51</v>
      </c>
      <c r="C54" s="12">
        <v>1</v>
      </c>
      <c r="D54" s="17">
        <f>D50</f>
        <v>1890</v>
      </c>
    </row>
    <row r="55" spans="1:4" ht="18.75" x14ac:dyDescent="0.3">
      <c r="A55" s="34"/>
      <c r="B55" s="35"/>
      <c r="C55" s="35"/>
      <c r="D55" s="36"/>
    </row>
    <row r="56" spans="1:4" ht="18.75" x14ac:dyDescent="0.3">
      <c r="A56" s="11"/>
      <c r="B56" s="10" t="s">
        <v>16</v>
      </c>
      <c r="C56" s="12">
        <v>1</v>
      </c>
      <c r="D56" s="17">
        <f>D42*C42+D45</f>
        <v>4360</v>
      </c>
    </row>
    <row r="57" spans="1:4" ht="18.75" x14ac:dyDescent="0.3">
      <c r="A57" s="11"/>
      <c r="B57" s="10" t="s">
        <v>17</v>
      </c>
      <c r="C57" s="12">
        <v>1</v>
      </c>
      <c r="D57" s="17">
        <f>D51+100</f>
        <v>1990</v>
      </c>
    </row>
    <row r="58" spans="1:4" ht="18.75" x14ac:dyDescent="0.3">
      <c r="A58" s="11"/>
      <c r="B58" s="10" t="s">
        <v>18</v>
      </c>
      <c r="C58" s="12">
        <v>1</v>
      </c>
      <c r="D58" s="17">
        <f>(D43+50)+D44</f>
        <v>4410</v>
      </c>
    </row>
    <row r="59" spans="1:4" ht="18.75" x14ac:dyDescent="0.3">
      <c r="A59" s="11"/>
      <c r="B59" s="10" t="s">
        <v>19</v>
      </c>
      <c r="C59" s="12">
        <v>1</v>
      </c>
      <c r="D59" s="17">
        <f>2*(C30+C31)</f>
        <v>5794</v>
      </c>
    </row>
    <row r="60" spans="1:4" ht="18.75" x14ac:dyDescent="0.3">
      <c r="A60" s="11"/>
      <c r="B60" s="10" t="s">
        <v>20</v>
      </c>
      <c r="C60" s="12">
        <v>1</v>
      </c>
      <c r="D60" s="17">
        <f>D50</f>
        <v>1890</v>
      </c>
    </row>
    <row r="61" spans="1:4" ht="18.75" x14ac:dyDescent="0.3">
      <c r="A61" s="11"/>
      <c r="B61" s="10" t="s">
        <v>21</v>
      </c>
      <c r="C61" s="12">
        <v>1</v>
      </c>
      <c r="D61" s="17">
        <f>D41+80</f>
        <v>887</v>
      </c>
    </row>
    <row r="62" spans="1:4" ht="15.75" thickBot="1" x14ac:dyDescent="0.3">
      <c r="A62" s="31"/>
      <c r="B62" s="32"/>
      <c r="C62" s="32"/>
      <c r="D62" s="33"/>
    </row>
  </sheetData>
  <mergeCells count="38">
    <mergeCell ref="A62:D62"/>
    <mergeCell ref="A55:D55"/>
    <mergeCell ref="A49:D49"/>
    <mergeCell ref="A33:B35"/>
    <mergeCell ref="A29:D29"/>
    <mergeCell ref="C32:D32"/>
    <mergeCell ref="C33:C35"/>
    <mergeCell ref="D33:D35"/>
    <mergeCell ref="C30:D30"/>
    <mergeCell ref="C31:D31"/>
    <mergeCell ref="A1:B2"/>
    <mergeCell ref="A3:B3"/>
    <mergeCell ref="C14:D14"/>
    <mergeCell ref="C15:D15"/>
    <mergeCell ref="C16:D16"/>
    <mergeCell ref="A5:B5"/>
    <mergeCell ref="C5:D5"/>
    <mergeCell ref="A13:B13"/>
    <mergeCell ref="C12:D12"/>
    <mergeCell ref="C6:D6"/>
    <mergeCell ref="C7:D7"/>
    <mergeCell ref="C8:D8"/>
    <mergeCell ref="C9:D9"/>
    <mergeCell ref="C10:D10"/>
    <mergeCell ref="C11:D11"/>
    <mergeCell ref="C13:D13"/>
    <mergeCell ref="C17:D17"/>
    <mergeCell ref="C18:D18"/>
    <mergeCell ref="C19:D19"/>
    <mergeCell ref="C20:D20"/>
    <mergeCell ref="C21:D21"/>
    <mergeCell ref="C27:D27"/>
    <mergeCell ref="C28:D28"/>
    <mergeCell ref="C22:D22"/>
    <mergeCell ref="C23:D23"/>
    <mergeCell ref="C24:D24"/>
    <mergeCell ref="C25:D25"/>
    <mergeCell ref="C26:D26"/>
  </mergeCells>
  <pageMargins left="0.70866141732283472" right="0.51181102362204722" top="0.55118110236220474" bottom="0.74803149606299213" header="0.31496062992125984" footer="0.31496062992125984"/>
  <pageSetup paperSize="9" scale="74" orientation="portrait" horizontalDpi="0" verticalDpi="0" r:id="rId1"/>
  <headerFooter>
    <oddFooter>&amp;Cwww.schmelz.com.tr
info@zenke.com.tr
0224 443 00 96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2016-11-27T09:09:33Z</dcterms:modified>
</cp:coreProperties>
</file>